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05" windowWidth="14805" windowHeight="8010" activeTab="3"/>
  </bookViews>
  <sheets>
    <sheet name="1кв" sheetId="24" r:id="rId1"/>
    <sheet name="2кв" sheetId="25" r:id="rId2"/>
    <sheet name="3кв" sheetId="26" r:id="rId3"/>
    <sheet name="4кв" sheetId="27" r:id="rId4"/>
    <sheet name="отчет" sheetId="28" r:id="rId5"/>
  </sheets>
  <definedNames>
    <definedName name="_xlnm.Print_Area" localSheetId="0">'1кв'!$A$1:$E$50</definedName>
    <definedName name="_xlnm.Print_Area" localSheetId="1">'2кв'!$A$1:$E$51</definedName>
    <definedName name="_xlnm.Print_Area" localSheetId="2">'3кв'!$A$1:$E$49</definedName>
    <definedName name="_xlnm.Print_Area" localSheetId="3">'4кв'!$A$1:$E$49</definedName>
    <definedName name="_xlnm.Print_Area" localSheetId="4">отчет!$A$1:$C$36</definedName>
  </definedNames>
  <calcPr calcId="152511"/>
</workbook>
</file>

<file path=xl/calcChain.xml><?xml version="1.0" encoding="utf-8"?>
<calcChain xmlns="http://schemas.openxmlformats.org/spreadsheetml/2006/main">
  <c r="E25" i="25" l="1"/>
  <c r="C17" i="28"/>
  <c r="C21" i="28"/>
  <c r="C16" i="28"/>
  <c r="C19" i="28"/>
  <c r="C20" i="28"/>
  <c r="C15" i="28"/>
  <c r="C13" i="28"/>
  <c r="C14" i="28"/>
  <c r="C12" i="28"/>
  <c r="C9" i="28"/>
  <c r="C8" i="28"/>
  <c r="C6" i="28"/>
  <c r="C27" i="28"/>
  <c r="B47" i="27"/>
  <c r="E24" i="27"/>
  <c r="E22" i="27"/>
  <c r="E27" i="27" s="1"/>
  <c r="B48" i="27" s="1"/>
  <c r="C10" i="28" l="1"/>
  <c r="C22" i="28"/>
  <c r="E27" i="25" l="1"/>
  <c r="B47" i="26" l="1"/>
  <c r="E24" i="26"/>
  <c r="E22" i="26"/>
  <c r="B49" i="25"/>
  <c r="E24" i="25"/>
  <c r="E22" i="25"/>
  <c r="E29" i="25" s="1"/>
  <c r="B50" i="25" s="1"/>
  <c r="E27" i="26" l="1"/>
  <c r="B48" i="26" s="1"/>
  <c r="B48" i="24"/>
  <c r="E24" i="24" l="1"/>
  <c r="E22" i="24"/>
  <c r="E28" i="24" l="1"/>
  <c r="B49" i="24" s="1"/>
  <c r="B50" i="24" s="1"/>
  <c r="B46" i="25" s="1"/>
  <c r="B51" i="25" s="1"/>
  <c r="B44" i="26" s="1"/>
  <c r="B49" i="26" s="1"/>
  <c r="B44" i="27" s="1"/>
  <c r="B49" i="27" s="1"/>
</calcChain>
</file>

<file path=xl/sharedStrings.xml><?xml version="1.0" encoding="utf-8"?>
<sst xmlns="http://schemas.openxmlformats.org/spreadsheetml/2006/main" count="272" uniqueCount="101">
  <si>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</si>
  <si>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</si>
  <si>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</si>
  <si>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</si>
  <si>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</si>
  <si>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</si>
  <si>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</si>
  <si>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</si>
  <si>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</si>
  <si>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</si>
  <si>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</si>
  <si>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</si>
  <si>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</si>
  <si>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</si>
  <si>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</si>
  <si>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</si>
  <si>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</si>
  <si>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</si>
  <si>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</si>
  <si>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</si>
  <si>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</si>
  <si>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</si>
  <si>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t>Услуги по дератизации и дезинфекции</t>
  </si>
  <si>
    <t>По заявке собственников или 4 раза в год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</si>
  <si>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</si>
  <si>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</si>
  <si>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</si>
  <si>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</si>
  <si>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</si>
  <si>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</si>
  <si>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в т.ч. Оплачено</t>
  </si>
  <si>
    <t xml:space="preserve">Итого остаток на конец квартала </t>
  </si>
  <si>
    <t>Работы по содержанию и тек. ремонту</t>
  </si>
  <si>
    <t>Остаток на начало квартала</t>
  </si>
  <si>
    <t>Услуги по содержанию многоквартирного дома ( без стоимости услуги проверки вентканалов, услуги дератизации и дезинсекции )</t>
  </si>
  <si>
    <t>определена приложением № 9 к договору</t>
  </si>
  <si>
    <t xml:space="preserve">именуемый в дальнейшем "Заказчик", в лице  </t>
  </si>
  <si>
    <r>
      <t xml:space="preserve">Заказчик - </t>
    </r>
    <r>
      <rPr>
        <b/>
        <sz val="10.5"/>
        <color theme="1"/>
        <rFont val="Times New Roman"/>
        <family val="1"/>
        <charset val="204"/>
      </rPr>
      <t xml:space="preserve">Собственники МКД, в лице председателя совета дома 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</si>
  <si>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>№  ,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    от __________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</si>
  <si>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</t>
    </r>
  </si>
  <si>
    <t>г. Россошь, ул. Лизы Чайкиной 1и</t>
  </si>
  <si>
    <t xml:space="preserve">Общехозяйственные расходы МКД </t>
  </si>
  <si>
    <t>Sдома=766,2м2</t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</si>
  <si>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№1и </t>
    </r>
    <r>
      <rPr>
        <sz val="11"/>
        <color theme="1"/>
        <rFont val="Times New Roman"/>
        <family val="1"/>
        <charset val="204"/>
      </rPr>
      <t>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Лизы Чайкиной</t>
    </r>
  </si>
  <si>
    <t>Предъявлено населению 42455,16</t>
  </si>
  <si>
    <t>за 1 квартал 2023 года</t>
  </si>
  <si>
    <t>"31" 03  2023 г.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</si>
  <si>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</si>
  <si>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Ремонт полов в подьезде (кв.4)смета</t>
  </si>
  <si>
    <t>февраль</t>
  </si>
  <si>
    <t xml:space="preserve">Стоимость материалов </t>
  </si>
  <si>
    <t>1 квартал</t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</si>
  <si>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</si>
  <si>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t xml:space="preserve">           2. Всего за период с "01" 01 2023 г. по "31" 03 2023 г. выполнено работ (оказано услуг) на общую сумму сорок пять тысяч сто четыре рубля 68 копеек</t>
  </si>
  <si>
    <t xml:space="preserve">Оплачено за размещение оборудования в МОП интернет Квант-телеком </t>
  </si>
  <si>
    <t>за 2 квартал 2023 года</t>
  </si>
  <si>
    <t>"30" 06  2023 г.</t>
  </si>
  <si>
    <t>2 квартал</t>
  </si>
  <si>
    <t>за 3 квартал 2023 года</t>
  </si>
  <si>
    <t>"30" 09  2023 г.</t>
  </si>
  <si>
    <t>3 квартал</t>
  </si>
  <si>
    <t>покраска МАФ</t>
  </si>
  <si>
    <t>Изготовление, установка урн (калькуляция)</t>
  </si>
  <si>
    <t>апрель</t>
  </si>
  <si>
    <t>ч/ч</t>
  </si>
  <si>
    <t xml:space="preserve">           2. Всего за период с "01" 04 2023 г. по "30" 06 2023 г. выполнено работ (оказано услуг) на общую сумму сорок шесть тысяч триста семьдесят девять рублей 97 копеек</t>
  </si>
  <si>
    <t>Предъявлено населению 40729,85</t>
  </si>
  <si>
    <t xml:space="preserve">           2. Всего за период с "01" 07 2023 г. по "30" 09 2023 г. выполнено работ (оказано услуг) на общую сумму сорок две тысячи девятьсот один рубль 91 копейка</t>
  </si>
  <si>
    <t>Предъявлено населению 47512,08</t>
  </si>
  <si>
    <t>ОТЧЕТ</t>
  </si>
  <si>
    <t>О ВЫПОЛНЕННЫХ РАБОТАХ И ДВИЖЕНИИ  СРЕДСТВ</t>
  </si>
  <si>
    <t>НА ЛИЦЕВОМ СЧЕТЕ  ЗА  период  с 01.01.2023 г. по 31.12.2023 г.</t>
  </si>
  <si>
    <t>Остаток на начало периода</t>
  </si>
  <si>
    <t xml:space="preserve">Доходы: </t>
  </si>
  <si>
    <t>в том числе:</t>
  </si>
  <si>
    <t>Оплачено в текущем периоде по квитанциям</t>
  </si>
  <si>
    <t>Итого доходов:</t>
  </si>
  <si>
    <t>Расходы:</t>
  </si>
  <si>
    <t xml:space="preserve">Услуги по содержанию многоквартирного дома </t>
  </si>
  <si>
    <t>Стоимость материалов</t>
  </si>
  <si>
    <t>работы по договору, всего</t>
  </si>
  <si>
    <t>Итого расходов</t>
  </si>
  <si>
    <t>Остаток средств на 01.01.2024</t>
  </si>
  <si>
    <t>Справочно:</t>
  </si>
  <si>
    <t>Задолженность населения по оплате на 01.01.2023 г.</t>
  </si>
  <si>
    <t>Задолженность населения по оплате на 01.01.2024 г.</t>
  </si>
  <si>
    <t>Прирост (+) / уменьшение (-) задолженности за год</t>
  </si>
  <si>
    <t xml:space="preserve">Получил: </t>
  </si>
  <si>
    <t>Отчет за 2023 год.</t>
  </si>
  <si>
    <t>Перечень предлагаемых работ на 2024 год.</t>
  </si>
  <si>
    <t>Предложение по структуре тарифа на 2024 год.</t>
  </si>
  <si>
    <t>_____________________________________________</t>
  </si>
  <si>
    <t>за 4 квартал 2023 года</t>
  </si>
  <si>
    <t>31.12.2023 г.</t>
  </si>
  <si>
    <t>4 квартал</t>
  </si>
  <si>
    <t xml:space="preserve">           2. Всего за период с "01" 10  2023 г. по "31" 12 2023 г. выполнено работ (оказано услуг) на общую сумму сорок две тысячи пятьсот восемьдесят два рубля 16 копеек.</t>
  </si>
  <si>
    <t>по ж.д. ул. Лизы Чайкиной, д. 1и</t>
  </si>
  <si>
    <t>Начислено всего 179934,48</t>
  </si>
  <si>
    <t xml:space="preserve">   * Ремонт полов в подьезде (смета)</t>
  </si>
  <si>
    <t xml:space="preserve">   * Изготовление, установка урн (калькуляция)</t>
  </si>
  <si>
    <t>Непредвиденные работы 6 ч/ч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</si>
</sst>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4" fillId="0" borderId="0"/>
    <xf numFmtId="0" fontId="15" fillId="0" borderId="0"/>
    <xf numFmtId="165" fontId="16" fillId="0" borderId="0"/>
  </cellStyleXfs>
  <cellXfs count="83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164" fontId="7" fillId="0" borderId="0" xfId="1" applyNumberFormat="1" applyFont="1"/>
    <xf numFmtId="164" fontId="4" fillId="0" borderId="0" xfId="1" applyNumberFormat="1" applyFont="1"/>
    <xf numFmtId="0" fontId="12" fillId="0" borderId="0" xfId="0" applyFont="1"/>
    <xf numFmtId="164" fontId="7" fillId="0" borderId="0" xfId="0" applyNumberFormat="1" applyFont="1"/>
    <xf numFmtId="0" fontId="3" fillId="0" borderId="1" xfId="0" applyFont="1" applyBorder="1" applyAlignment="1">
      <alignment wrapText="1"/>
    </xf>
    <xf numFmtId="0" fontId="13" fillId="0" borderId="1" xfId="0" applyFont="1" applyBorder="1" applyAlignment="1">
      <alignment wrapText="1"/>
    </xf>
    <xf numFmtId="0" fontId="5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Border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7" fillId="0" borderId="0" xfId="0" applyFont="1" applyAlignment="1">
      <alignment horizontal="center"/>
    </xf>
    <xf numFmtId="0" fontId="17" fillId="0" borderId="0" xfId="0" applyFont="1" applyAlignment="1"/>
    <xf numFmtId="0" fontId="18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49" fontId="3" fillId="0" borderId="1" xfId="0" applyNumberFormat="1" applyFont="1" applyBorder="1"/>
    <xf numFmtId="166" fontId="7" fillId="0" borderId="1" xfId="1" applyNumberFormat="1" applyFont="1" applyBorder="1" applyAlignment="1">
      <alignment horizontal="center"/>
    </xf>
    <xf numFmtId="4" fontId="17" fillId="0" borderId="0" xfId="0" applyNumberFormat="1" applyFont="1"/>
    <xf numFmtId="0" fontId="3" fillId="0" borderId="0" xfId="0" applyFont="1" applyAlignment="1">
      <alignment horizontal="left"/>
    </xf>
    <xf numFmtId="49" fontId="4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/>
    <xf numFmtId="43" fontId="4" fillId="2" borderId="1" xfId="1" applyFont="1" applyFill="1" applyBorder="1" applyAlignment="1">
      <alignment horizontal="center"/>
    </xf>
    <xf numFmtId="164" fontId="4" fillId="0" borderId="0" xfId="1" applyNumberFormat="1" applyFont="1" applyBorder="1"/>
    <xf numFmtId="0" fontId="4" fillId="0" borderId="1" xfId="0" applyFont="1" applyBorder="1" applyAlignment="1">
      <alignment wrapText="1"/>
    </xf>
    <xf numFmtId="0" fontId="3" fillId="0" borderId="0" xfId="0" applyFont="1" applyAlignment="1">
      <alignment horizontal="center"/>
    </xf>
    <xf numFmtId="166" fontId="7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" fontId="3" fillId="0" borderId="0" xfId="0" applyNumberFormat="1" applyFont="1"/>
    <xf numFmtId="0" fontId="3" fillId="0" borderId="0" xfId="0" applyFont="1" applyBorder="1"/>
    <xf numFmtId="43" fontId="0" fillId="0" borderId="0" xfId="0" applyNumberFormat="1"/>
    <xf numFmtId="49" fontId="3" fillId="0" borderId="4" xfId="0" applyNumberFormat="1" applyFont="1" applyBorder="1" applyAlignment="1">
      <alignment vertical="center" wrapText="1"/>
    </xf>
    <xf numFmtId="43" fontId="4" fillId="0" borderId="1" xfId="1" applyFont="1" applyBorder="1" applyAlignment="1">
      <alignment horizontal="center"/>
    </xf>
    <xf numFmtId="49" fontId="3" fillId="0" borderId="1" xfId="0" applyNumberFormat="1" applyFont="1" applyBorder="1" applyAlignment="1">
      <alignment vertical="center" wrapText="1"/>
    </xf>
    <xf numFmtId="43" fontId="4" fillId="2" borderId="1" xfId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/>
    </xf>
    <xf numFmtId="43" fontId="7" fillId="0" borderId="1" xfId="1" applyFont="1" applyBorder="1" applyAlignment="1">
      <alignment horizontal="center"/>
    </xf>
    <xf numFmtId="49" fontId="8" fillId="0" borderId="1" xfId="0" applyNumberFormat="1" applyFont="1" applyBorder="1" applyAlignment="1">
      <alignment horizontal="left"/>
    </xf>
    <xf numFmtId="164" fontId="7" fillId="0" borderId="1" xfId="1" applyNumberFormat="1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43" fontId="3" fillId="0" borderId="0" xfId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3" fontId="3" fillId="0" borderId="2" xfId="1" applyFont="1" applyBorder="1" applyAlignment="1">
      <alignment horizontal="left"/>
    </xf>
    <xf numFmtId="164" fontId="3" fillId="0" borderId="0" xfId="1" applyNumberFormat="1" applyFont="1" applyBorder="1" applyAlignment="1">
      <alignment horizontal="center"/>
    </xf>
    <xf numFmtId="0" fontId="5" fillId="0" borderId="0" xfId="0" applyFont="1" applyAlignment="1">
      <alignment wrapText="1"/>
    </xf>
  </cellXfs>
  <cellStyles count="5">
    <cellStyle name="Excel Built-in Normal" xfId="4"/>
    <cellStyle name="Обычный" xfId="0" builtinId="0"/>
    <cellStyle name="Обычный 2" xfId="2"/>
    <cellStyle name="Обычный 3" xfId="3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view="pageBreakPreview" topLeftCell="A22" zoomScaleSheetLayoutView="100" workbookViewId="0">
      <selection activeCell="A26" sqref="A26"/>
    </sheetView>
  </sheetViews>
  <sheetFormatPr defaultColWidth="9.140625" defaultRowHeight="15" x14ac:dyDescent="0.25"/>
  <cols>
    <col min="1" max="1" width="32.285156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12" style="2" bestFit="1" customWidth="1"/>
    <col min="7" max="16384" width="9.140625" style="2"/>
  </cols>
  <sheetData>
    <row r="1" spans="1:5" ht="15.75" x14ac:dyDescent="0.25">
      <c r="A1" s="33" t="s">
        <v>11</v>
      </c>
      <c r="B1" s="33"/>
      <c r="C1" s="33"/>
      <c r="D1" s="33"/>
      <c r="E1" s="33"/>
    </row>
    <row r="2" spans="1:5" ht="36.75" customHeight="1" x14ac:dyDescent="0.25">
      <c r="A2" s="34" t="s">
        <v>12</v>
      </c>
      <c r="B2" s="35"/>
      <c r="C2" s="35"/>
      <c r="D2" s="35"/>
      <c r="E2" s="35"/>
    </row>
    <row r="3" spans="1:5" ht="15" customHeight="1" x14ac:dyDescent="0.25">
      <c r="A3" s="36" t="s">
        <v>45</v>
      </c>
      <c r="B3" s="36"/>
      <c r="C3" s="36"/>
      <c r="D3" s="36"/>
      <c r="E3" s="36"/>
    </row>
    <row r="4" spans="1:5" s="1" customFormat="1" ht="15.75" x14ac:dyDescent="0.25">
      <c r="A4" s="21" t="s">
        <v>13</v>
      </c>
      <c r="B4" s="4"/>
      <c r="C4" s="4"/>
      <c r="D4" s="37" t="s">
        <v>46</v>
      </c>
      <c r="E4" s="37"/>
    </row>
    <row r="5" spans="1:5" x14ac:dyDescent="0.25">
      <c r="A5" s="23"/>
      <c r="B5" s="4"/>
      <c r="C5" s="4"/>
      <c r="D5" s="4"/>
      <c r="E5" s="4"/>
    </row>
    <row r="6" spans="1:5" ht="15" customHeight="1" x14ac:dyDescent="0.25">
      <c r="A6" s="38" t="s">
        <v>0</v>
      </c>
      <c r="B6" s="38"/>
      <c r="C6" s="38"/>
      <c r="D6" s="38"/>
      <c r="E6" s="38"/>
    </row>
    <row r="7" spans="1:5" ht="17.25" customHeight="1" x14ac:dyDescent="0.25">
      <c r="A7" s="32" t="s">
        <v>40</v>
      </c>
      <c r="B7" s="32"/>
      <c r="C7" s="32"/>
      <c r="D7" s="32"/>
      <c r="E7" s="32"/>
    </row>
    <row r="8" spans="1:5" ht="17.25" customHeight="1" x14ac:dyDescent="0.25">
      <c r="A8" s="40" t="s">
        <v>1</v>
      </c>
      <c r="B8" s="40"/>
      <c r="C8" s="40"/>
      <c r="D8" s="40"/>
      <c r="E8" s="40"/>
    </row>
    <row r="9" spans="1:5" ht="14.25" customHeight="1" x14ac:dyDescent="0.25">
      <c r="A9" s="38" t="s">
        <v>36</v>
      </c>
      <c r="B9" s="38"/>
      <c r="C9" s="38"/>
      <c r="D9" s="38"/>
      <c r="E9" s="38"/>
    </row>
    <row r="10" spans="1:5" ht="22.5" customHeight="1" x14ac:dyDescent="0.25">
      <c r="A10" s="41" t="s">
        <v>14</v>
      </c>
      <c r="B10" s="42"/>
      <c r="C10" s="42"/>
      <c r="D10" s="42"/>
      <c r="E10" s="42"/>
    </row>
    <row r="11" spans="1:5" ht="34.5" customHeight="1" x14ac:dyDescent="0.25">
      <c r="A11" s="38" t="s">
        <v>38</v>
      </c>
      <c r="B11" s="38"/>
      <c r="C11" s="38"/>
      <c r="D11" s="38"/>
      <c r="E11" s="38"/>
    </row>
    <row r="12" spans="1:5" ht="18" customHeight="1" x14ac:dyDescent="0.25">
      <c r="A12" s="40" t="s">
        <v>15</v>
      </c>
      <c r="B12" s="43"/>
      <c r="C12" s="43"/>
      <c r="D12" s="43"/>
      <c r="E12" s="43"/>
    </row>
    <row r="13" spans="1:5" ht="15" customHeight="1" x14ac:dyDescent="0.25">
      <c r="A13" s="38" t="s">
        <v>24</v>
      </c>
      <c r="B13" s="38"/>
      <c r="C13" s="38"/>
      <c r="D13" s="38"/>
      <c r="E13" s="38"/>
    </row>
    <row r="14" spans="1:5" ht="15" customHeight="1" x14ac:dyDescent="0.25">
      <c r="A14" s="40" t="s">
        <v>2</v>
      </c>
      <c r="B14" s="43"/>
      <c r="C14" s="43"/>
      <c r="D14" s="43"/>
      <c r="E14" s="43"/>
    </row>
    <row r="15" spans="1:5" ht="18.75" customHeight="1" x14ac:dyDescent="0.25">
      <c r="A15" s="38" t="s">
        <v>47</v>
      </c>
      <c r="B15" s="38"/>
      <c r="C15" s="38"/>
      <c r="D15" s="38"/>
      <c r="E15" s="38"/>
    </row>
    <row r="16" spans="1:5" ht="20.25" customHeight="1" x14ac:dyDescent="0.25">
      <c r="A16" s="40" t="s">
        <v>16</v>
      </c>
      <c r="B16" s="43"/>
      <c r="C16" s="43"/>
      <c r="D16" s="43"/>
      <c r="E16" s="43"/>
    </row>
    <row r="17" spans="1:7" ht="36.75" customHeight="1" x14ac:dyDescent="0.25">
      <c r="A17" s="38" t="s">
        <v>17</v>
      </c>
      <c r="B17" s="38"/>
      <c r="C17" s="38"/>
      <c r="D17" s="38"/>
      <c r="E17" s="38"/>
    </row>
    <row r="18" spans="1:7" ht="58.9" customHeight="1" x14ac:dyDescent="0.25">
      <c r="A18" s="38" t="s">
        <v>39</v>
      </c>
      <c r="B18" s="38"/>
      <c r="C18" s="38"/>
      <c r="D18" s="38"/>
      <c r="E18" s="38"/>
    </row>
    <row r="19" spans="1:7" ht="35.25" customHeight="1" x14ac:dyDescent="0.25">
      <c r="A19" s="39" t="s">
        <v>43</v>
      </c>
      <c r="B19" s="39"/>
      <c r="C19" s="39"/>
      <c r="D19" s="39"/>
      <c r="E19" s="39"/>
    </row>
    <row r="20" spans="1:7" ht="19.5" customHeight="1" x14ac:dyDescent="0.25">
      <c r="A20" s="39"/>
      <c r="B20" s="39"/>
      <c r="C20" s="39"/>
      <c r="D20" s="39"/>
      <c r="E20" s="39"/>
      <c r="F20" s="2">
        <v>766.2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78.75" x14ac:dyDescent="0.25">
      <c r="A22" s="19" t="s">
        <v>34</v>
      </c>
      <c r="B22" s="9" t="s">
        <v>35</v>
      </c>
      <c r="C22" s="3" t="s">
        <v>4</v>
      </c>
      <c r="D22" s="3">
        <v>12.59</v>
      </c>
      <c r="E22" s="8">
        <f>D22*F20*G20</f>
        <v>28939.374000000003</v>
      </c>
    </row>
    <row r="23" spans="1:7" ht="38.25" x14ac:dyDescent="0.25">
      <c r="A23" s="7" t="s">
        <v>22</v>
      </c>
      <c r="B23" s="9" t="s">
        <v>23</v>
      </c>
      <c r="C23" s="3" t="s">
        <v>4</v>
      </c>
      <c r="D23" s="3">
        <v>0</v>
      </c>
      <c r="E23" s="8">
        <v>0</v>
      </c>
    </row>
    <row r="24" spans="1:7" ht="30" x14ac:dyDescent="0.25">
      <c r="A24" s="7" t="s">
        <v>41</v>
      </c>
      <c r="B24" s="9" t="s">
        <v>25</v>
      </c>
      <c r="C24" s="3" t="s">
        <v>4</v>
      </c>
      <c r="D24" s="3">
        <v>3.9</v>
      </c>
      <c r="E24" s="8">
        <f>D24*F20*G20</f>
        <v>8964.5400000000009</v>
      </c>
    </row>
    <row r="25" spans="1:7" x14ac:dyDescent="0.25">
      <c r="A25" s="7" t="s">
        <v>50</v>
      </c>
      <c r="B25" s="9" t="s">
        <v>51</v>
      </c>
      <c r="C25" s="3" t="s">
        <v>27</v>
      </c>
      <c r="D25" s="3"/>
      <c r="E25" s="8">
        <v>409.87</v>
      </c>
    </row>
    <row r="26" spans="1:7" ht="30" x14ac:dyDescent="0.25">
      <c r="A26" s="20" t="s">
        <v>48</v>
      </c>
      <c r="B26" s="9" t="s">
        <v>49</v>
      </c>
      <c r="C26" s="3" t="s">
        <v>27</v>
      </c>
      <c r="D26" s="3"/>
      <c r="E26" s="8">
        <v>6790.9</v>
      </c>
    </row>
    <row r="27" spans="1:7" x14ac:dyDescent="0.25">
      <c r="A27" s="20"/>
      <c r="B27" s="9"/>
      <c r="C27" s="3"/>
      <c r="D27" s="3"/>
      <c r="E27" s="8"/>
    </row>
    <row r="28" spans="1:7" ht="22.9" customHeight="1" x14ac:dyDescent="0.25">
      <c r="A28" s="10" t="s">
        <v>26</v>
      </c>
      <c r="B28" s="11"/>
      <c r="C28" s="12"/>
      <c r="D28" s="12"/>
      <c r="E28" s="13">
        <f>SUM(E22:E27)</f>
        <v>45104.684000000008</v>
      </c>
    </row>
    <row r="29" spans="1:7" ht="20.45" customHeight="1" x14ac:dyDescent="0.25"/>
    <row r="30" spans="1:7" ht="29.45" customHeight="1" x14ac:dyDescent="0.25">
      <c r="A30" s="45" t="s">
        <v>53</v>
      </c>
      <c r="B30" s="45"/>
      <c r="C30" s="45"/>
      <c r="D30" s="45"/>
      <c r="E30" s="45"/>
    </row>
    <row r="31" spans="1:7" ht="33" customHeight="1" x14ac:dyDescent="0.25">
      <c r="A31" s="38" t="s">
        <v>21</v>
      </c>
      <c r="B31" s="38"/>
      <c r="C31" s="38"/>
      <c r="D31" s="38"/>
      <c r="E31" s="38"/>
    </row>
    <row r="32" spans="1:7" x14ac:dyDescent="0.25">
      <c r="A32" s="38" t="s">
        <v>20</v>
      </c>
      <c r="B32" s="38"/>
      <c r="C32" s="38"/>
      <c r="D32" s="38"/>
      <c r="E32" s="38"/>
    </row>
    <row r="33" spans="1:5" x14ac:dyDescent="0.25">
      <c r="A33" s="38" t="s">
        <v>28</v>
      </c>
      <c r="B33" s="38"/>
      <c r="C33" s="38"/>
      <c r="D33" s="38"/>
      <c r="E33" s="38"/>
    </row>
    <row r="34" spans="1:5" x14ac:dyDescent="0.25">
      <c r="A34" s="38" t="s">
        <v>18</v>
      </c>
      <c r="B34" s="38"/>
      <c r="C34" s="38"/>
      <c r="D34" s="38"/>
      <c r="E34" s="38"/>
    </row>
    <row r="35" spans="1:5" x14ac:dyDescent="0.25">
      <c r="A35" s="46" t="s">
        <v>5</v>
      </c>
      <c r="B35" s="46"/>
      <c r="C35" s="46"/>
      <c r="D35" s="46"/>
      <c r="E35" s="46"/>
    </row>
    <row r="36" spans="1:5" x14ac:dyDescent="0.25">
      <c r="A36" s="38" t="s">
        <v>18</v>
      </c>
      <c r="B36" s="38"/>
      <c r="C36" s="38"/>
      <c r="D36" s="38"/>
      <c r="E36" s="38"/>
    </row>
    <row r="37" spans="1:5" x14ac:dyDescent="0.25">
      <c r="A37" s="47" t="s">
        <v>52</v>
      </c>
      <c r="B37" s="47"/>
      <c r="C37" s="47"/>
      <c r="D37" s="47"/>
      <c r="E37" s="5"/>
    </row>
    <row r="38" spans="1:5" x14ac:dyDescent="0.25">
      <c r="B38" s="44" t="s">
        <v>19</v>
      </c>
      <c r="C38" s="44"/>
      <c r="D38" s="44"/>
      <c r="E38" s="6" t="s">
        <v>6</v>
      </c>
    </row>
    <row r="39" spans="1:5" x14ac:dyDescent="0.25">
      <c r="A39" s="22"/>
      <c r="B39" s="22"/>
      <c r="C39" s="22"/>
      <c r="D39" s="22"/>
      <c r="E39" s="22"/>
    </row>
    <row r="40" spans="1:5" x14ac:dyDescent="0.25">
      <c r="A40" s="48" t="s">
        <v>37</v>
      </c>
      <c r="B40" s="48"/>
      <c r="C40" s="48"/>
      <c r="D40" s="48"/>
      <c r="E40" s="5"/>
    </row>
    <row r="41" spans="1:5" x14ac:dyDescent="0.25">
      <c r="B41" s="44" t="s">
        <v>19</v>
      </c>
      <c r="C41" s="44"/>
      <c r="D41" s="44"/>
      <c r="E41" s="6" t="s">
        <v>6</v>
      </c>
    </row>
    <row r="43" spans="1:5" x14ac:dyDescent="0.25">
      <c r="A43" s="2" t="s">
        <v>42</v>
      </c>
    </row>
    <row r="44" spans="1:5" x14ac:dyDescent="0.25">
      <c r="A44" s="14" t="s">
        <v>29</v>
      </c>
    </row>
    <row r="45" spans="1:5" x14ac:dyDescent="0.25">
      <c r="A45" s="2" t="s">
        <v>33</v>
      </c>
      <c r="B45" s="15">
        <v>-5191.5600000000004</v>
      </c>
    </row>
    <row r="46" spans="1:5" ht="17.25" customHeight="1" x14ac:dyDescent="0.25">
      <c r="A46" s="24" t="s">
        <v>44</v>
      </c>
      <c r="B46" s="16"/>
    </row>
    <row r="47" spans="1:5" x14ac:dyDescent="0.25">
      <c r="A47" s="2" t="s">
        <v>30</v>
      </c>
      <c r="B47" s="16">
        <v>42455.16</v>
      </c>
    </row>
    <row r="48" spans="1:5" ht="45" x14ac:dyDescent="0.25">
      <c r="A48" s="28" t="s">
        <v>54</v>
      </c>
      <c r="B48" s="16">
        <f>100*3</f>
        <v>300</v>
      </c>
    </row>
    <row r="49" spans="1:2" ht="30" x14ac:dyDescent="0.25">
      <c r="A49" s="24" t="s">
        <v>32</v>
      </c>
      <c r="B49" s="16">
        <f>E28</f>
        <v>45104.684000000008</v>
      </c>
    </row>
    <row r="50" spans="1:2" x14ac:dyDescent="0.25">
      <c r="A50" s="17" t="s">
        <v>31</v>
      </c>
      <c r="B50" s="18">
        <f>B45+B47+B48-B49</f>
        <v>-7541.0840000000026</v>
      </c>
    </row>
  </sheetData>
  <mergeCells count="30">
    <mergeCell ref="B41:D41"/>
    <mergeCell ref="A20:E20"/>
    <mergeCell ref="A30:E30"/>
    <mergeCell ref="A31:E31"/>
    <mergeCell ref="A32:E32"/>
    <mergeCell ref="A33:E33"/>
    <mergeCell ref="A34:E34"/>
    <mergeCell ref="A35:E35"/>
    <mergeCell ref="A36:E36"/>
    <mergeCell ref="A37:D37"/>
    <mergeCell ref="B38:D38"/>
    <mergeCell ref="A40:D40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19685039370078741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view="pageBreakPreview" topLeftCell="A22" zoomScaleSheetLayoutView="100" workbookViewId="0">
      <selection activeCell="E25" sqref="E25"/>
    </sheetView>
  </sheetViews>
  <sheetFormatPr defaultColWidth="9.140625" defaultRowHeight="15" x14ac:dyDescent="0.25"/>
  <cols>
    <col min="1" max="1" width="32.285156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12" style="2" bestFit="1" customWidth="1"/>
    <col min="7" max="16384" width="9.140625" style="2"/>
  </cols>
  <sheetData>
    <row r="1" spans="1:5" ht="15.75" x14ac:dyDescent="0.25">
      <c r="A1" s="33" t="s">
        <v>11</v>
      </c>
      <c r="B1" s="33"/>
      <c r="C1" s="33"/>
      <c r="D1" s="33"/>
      <c r="E1" s="33"/>
    </row>
    <row r="2" spans="1:5" ht="36.75" customHeight="1" x14ac:dyDescent="0.25">
      <c r="A2" s="34" t="s">
        <v>12</v>
      </c>
      <c r="B2" s="35"/>
      <c r="C2" s="35"/>
      <c r="D2" s="35"/>
      <c r="E2" s="35"/>
    </row>
    <row r="3" spans="1:5" ht="15" customHeight="1" x14ac:dyDescent="0.25">
      <c r="A3" s="36" t="s">
        <v>55</v>
      </c>
      <c r="B3" s="36"/>
      <c r="C3" s="36"/>
      <c r="D3" s="36"/>
      <c r="E3" s="36"/>
    </row>
    <row r="4" spans="1:5" s="1" customFormat="1" ht="15.75" x14ac:dyDescent="0.25">
      <c r="A4" s="21" t="s">
        <v>13</v>
      </c>
      <c r="B4" s="4"/>
      <c r="C4" s="4"/>
      <c r="D4" s="37" t="s">
        <v>56</v>
      </c>
      <c r="E4" s="37"/>
    </row>
    <row r="5" spans="1:5" x14ac:dyDescent="0.25">
      <c r="A5" s="27"/>
      <c r="B5" s="4"/>
      <c r="C5" s="4"/>
      <c r="D5" s="4"/>
      <c r="E5" s="4"/>
    </row>
    <row r="6" spans="1:5" ht="15" customHeight="1" x14ac:dyDescent="0.25">
      <c r="A6" s="38" t="s">
        <v>0</v>
      </c>
      <c r="B6" s="38"/>
      <c r="C6" s="38"/>
      <c r="D6" s="38"/>
      <c r="E6" s="38"/>
    </row>
    <row r="7" spans="1:5" ht="17.25" customHeight="1" x14ac:dyDescent="0.25">
      <c r="A7" s="32" t="s">
        <v>40</v>
      </c>
      <c r="B7" s="32"/>
      <c r="C7" s="32"/>
      <c r="D7" s="32"/>
      <c r="E7" s="32"/>
    </row>
    <row r="8" spans="1:5" ht="17.25" customHeight="1" x14ac:dyDescent="0.25">
      <c r="A8" s="40" t="s">
        <v>1</v>
      </c>
      <c r="B8" s="40"/>
      <c r="C8" s="40"/>
      <c r="D8" s="40"/>
      <c r="E8" s="40"/>
    </row>
    <row r="9" spans="1:5" ht="14.25" customHeight="1" x14ac:dyDescent="0.25">
      <c r="A9" s="38" t="s">
        <v>36</v>
      </c>
      <c r="B9" s="38"/>
      <c r="C9" s="38"/>
      <c r="D9" s="38"/>
      <c r="E9" s="38"/>
    </row>
    <row r="10" spans="1:5" ht="22.5" customHeight="1" x14ac:dyDescent="0.25">
      <c r="A10" s="41" t="s">
        <v>14</v>
      </c>
      <c r="B10" s="42"/>
      <c r="C10" s="42"/>
      <c r="D10" s="42"/>
      <c r="E10" s="42"/>
    </row>
    <row r="11" spans="1:5" ht="34.5" customHeight="1" x14ac:dyDescent="0.25">
      <c r="A11" s="38" t="s">
        <v>38</v>
      </c>
      <c r="B11" s="38"/>
      <c r="C11" s="38"/>
      <c r="D11" s="38"/>
      <c r="E11" s="38"/>
    </row>
    <row r="12" spans="1:5" ht="18" customHeight="1" x14ac:dyDescent="0.25">
      <c r="A12" s="40" t="s">
        <v>15</v>
      </c>
      <c r="B12" s="43"/>
      <c r="C12" s="43"/>
      <c r="D12" s="43"/>
      <c r="E12" s="43"/>
    </row>
    <row r="13" spans="1:5" ht="15" customHeight="1" x14ac:dyDescent="0.25">
      <c r="A13" s="38" t="s">
        <v>24</v>
      </c>
      <c r="B13" s="38"/>
      <c r="C13" s="38"/>
      <c r="D13" s="38"/>
      <c r="E13" s="38"/>
    </row>
    <row r="14" spans="1:5" ht="15" customHeight="1" x14ac:dyDescent="0.25">
      <c r="A14" s="40" t="s">
        <v>2</v>
      </c>
      <c r="B14" s="43"/>
      <c r="C14" s="43"/>
      <c r="D14" s="43"/>
      <c r="E14" s="43"/>
    </row>
    <row r="15" spans="1:5" ht="18.75" customHeight="1" x14ac:dyDescent="0.25">
      <c r="A15" s="38" t="s">
        <v>47</v>
      </c>
      <c r="B15" s="38"/>
      <c r="C15" s="38"/>
      <c r="D15" s="38"/>
      <c r="E15" s="38"/>
    </row>
    <row r="16" spans="1:5" ht="20.25" customHeight="1" x14ac:dyDescent="0.25">
      <c r="A16" s="40" t="s">
        <v>16</v>
      </c>
      <c r="B16" s="43"/>
      <c r="C16" s="43"/>
      <c r="D16" s="43"/>
      <c r="E16" s="43"/>
    </row>
    <row r="17" spans="1:7" ht="36.75" customHeight="1" x14ac:dyDescent="0.25">
      <c r="A17" s="38" t="s">
        <v>17</v>
      </c>
      <c r="B17" s="38"/>
      <c r="C17" s="38"/>
      <c r="D17" s="38"/>
      <c r="E17" s="38"/>
    </row>
    <row r="18" spans="1:7" ht="58.9" customHeight="1" x14ac:dyDescent="0.25">
      <c r="A18" s="38" t="s">
        <v>39</v>
      </c>
      <c r="B18" s="38"/>
      <c r="C18" s="38"/>
      <c r="D18" s="38"/>
      <c r="E18" s="38"/>
    </row>
    <row r="19" spans="1:7" ht="35.25" customHeight="1" x14ac:dyDescent="0.25">
      <c r="A19" s="39" t="s">
        <v>43</v>
      </c>
      <c r="B19" s="39"/>
      <c r="C19" s="39"/>
      <c r="D19" s="39"/>
      <c r="E19" s="39"/>
    </row>
    <row r="20" spans="1:7" ht="19.5" customHeight="1" x14ac:dyDescent="0.25">
      <c r="A20" s="39"/>
      <c r="B20" s="39"/>
      <c r="C20" s="39"/>
      <c r="D20" s="39"/>
      <c r="E20" s="39"/>
      <c r="F20" s="2">
        <v>766.2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78.75" x14ac:dyDescent="0.25">
      <c r="A22" s="19" t="s">
        <v>34</v>
      </c>
      <c r="B22" s="9" t="s">
        <v>35</v>
      </c>
      <c r="C22" s="3" t="s">
        <v>4</v>
      </c>
      <c r="D22" s="3">
        <v>12.59</v>
      </c>
      <c r="E22" s="8">
        <f>D22*F20*G20</f>
        <v>28939.374000000003</v>
      </c>
    </row>
    <row r="23" spans="1:7" ht="38.25" x14ac:dyDescent="0.25">
      <c r="A23" s="7" t="s">
        <v>22</v>
      </c>
      <c r="B23" s="9" t="s">
        <v>23</v>
      </c>
      <c r="C23" s="3" t="s">
        <v>4</v>
      </c>
      <c r="D23" s="3">
        <v>0</v>
      </c>
      <c r="E23" s="8">
        <v>0</v>
      </c>
    </row>
    <row r="24" spans="1:7" ht="30" x14ac:dyDescent="0.25">
      <c r="A24" s="7" t="s">
        <v>41</v>
      </c>
      <c r="B24" s="9" t="s">
        <v>25</v>
      </c>
      <c r="C24" s="3" t="s">
        <v>4</v>
      </c>
      <c r="D24" s="3">
        <v>3.9</v>
      </c>
      <c r="E24" s="8">
        <f>D24*F20*G20</f>
        <v>8964.5400000000009</v>
      </c>
    </row>
    <row r="25" spans="1:7" x14ac:dyDescent="0.25">
      <c r="A25" s="7" t="s">
        <v>50</v>
      </c>
      <c r="B25" s="9" t="s">
        <v>57</v>
      </c>
      <c r="C25" s="3" t="s">
        <v>27</v>
      </c>
      <c r="D25" s="3"/>
      <c r="E25" s="8">
        <f>2573.15+1487.11</f>
        <v>4060.26</v>
      </c>
    </row>
    <row r="26" spans="1:7" ht="30" x14ac:dyDescent="0.25">
      <c r="A26" s="7" t="s">
        <v>62</v>
      </c>
      <c r="B26" s="9" t="s">
        <v>63</v>
      </c>
      <c r="C26" s="3" t="s">
        <v>27</v>
      </c>
      <c r="D26" s="3"/>
      <c r="E26" s="8">
        <v>3000.1</v>
      </c>
    </row>
    <row r="27" spans="1:7" x14ac:dyDescent="0.25">
      <c r="A27" s="20" t="s">
        <v>61</v>
      </c>
      <c r="B27" s="9" t="s">
        <v>63</v>
      </c>
      <c r="C27" s="3" t="s">
        <v>64</v>
      </c>
      <c r="D27" s="3">
        <v>6</v>
      </c>
      <c r="E27" s="8">
        <f>D27*235.95</f>
        <v>1415.6999999999998</v>
      </c>
    </row>
    <row r="28" spans="1:7" x14ac:dyDescent="0.25">
      <c r="A28" s="20"/>
      <c r="B28" s="9"/>
      <c r="C28" s="3"/>
      <c r="D28" s="3"/>
      <c r="E28" s="8"/>
    </row>
    <row r="29" spans="1:7" ht="22.9" customHeight="1" x14ac:dyDescent="0.25">
      <c r="A29" s="10" t="s">
        <v>26</v>
      </c>
      <c r="B29" s="11"/>
      <c r="C29" s="12"/>
      <c r="D29" s="12"/>
      <c r="E29" s="13">
        <f>SUM(E22:E28)</f>
        <v>46379.974000000002</v>
      </c>
    </row>
    <row r="30" spans="1:7" ht="20.45" customHeight="1" x14ac:dyDescent="0.25"/>
    <row r="31" spans="1:7" ht="29.45" customHeight="1" x14ac:dyDescent="0.25">
      <c r="A31" s="45" t="s">
        <v>65</v>
      </c>
      <c r="B31" s="45"/>
      <c r="C31" s="45"/>
      <c r="D31" s="45"/>
      <c r="E31" s="45"/>
    </row>
    <row r="32" spans="1:7" ht="33" customHeight="1" x14ac:dyDescent="0.25">
      <c r="A32" s="38" t="s">
        <v>21</v>
      </c>
      <c r="B32" s="38"/>
      <c r="C32" s="38"/>
      <c r="D32" s="38"/>
      <c r="E32" s="38"/>
    </row>
    <row r="33" spans="1:5" x14ac:dyDescent="0.25">
      <c r="A33" s="38" t="s">
        <v>20</v>
      </c>
      <c r="B33" s="38"/>
      <c r="C33" s="38"/>
      <c r="D33" s="38"/>
      <c r="E33" s="38"/>
    </row>
    <row r="34" spans="1:5" x14ac:dyDescent="0.25">
      <c r="A34" s="38" t="s">
        <v>28</v>
      </c>
      <c r="B34" s="38"/>
      <c r="C34" s="38"/>
      <c r="D34" s="38"/>
      <c r="E34" s="38"/>
    </row>
    <row r="35" spans="1:5" x14ac:dyDescent="0.25">
      <c r="A35" s="38" t="s">
        <v>18</v>
      </c>
      <c r="B35" s="38"/>
      <c r="C35" s="38"/>
      <c r="D35" s="38"/>
      <c r="E35" s="38"/>
    </row>
    <row r="36" spans="1:5" x14ac:dyDescent="0.25">
      <c r="A36" s="46" t="s">
        <v>5</v>
      </c>
      <c r="B36" s="46"/>
      <c r="C36" s="46"/>
      <c r="D36" s="46"/>
      <c r="E36" s="46"/>
    </row>
    <row r="37" spans="1:5" x14ac:dyDescent="0.25">
      <c r="A37" s="38" t="s">
        <v>18</v>
      </c>
      <c r="B37" s="38"/>
      <c r="C37" s="38"/>
      <c r="D37" s="38"/>
      <c r="E37" s="38"/>
    </row>
    <row r="38" spans="1:5" x14ac:dyDescent="0.25">
      <c r="A38" s="47" t="s">
        <v>52</v>
      </c>
      <c r="B38" s="47"/>
      <c r="C38" s="47"/>
      <c r="D38" s="47"/>
      <c r="E38" s="5"/>
    </row>
    <row r="39" spans="1:5" x14ac:dyDescent="0.25">
      <c r="B39" s="44" t="s">
        <v>19</v>
      </c>
      <c r="C39" s="44"/>
      <c r="D39" s="44"/>
      <c r="E39" s="6" t="s">
        <v>6</v>
      </c>
    </row>
    <row r="40" spans="1:5" x14ac:dyDescent="0.25">
      <c r="A40" s="26"/>
      <c r="B40" s="26"/>
      <c r="C40" s="26"/>
      <c r="D40" s="26"/>
      <c r="E40" s="26"/>
    </row>
    <row r="41" spans="1:5" x14ac:dyDescent="0.25">
      <c r="A41" s="48" t="s">
        <v>37</v>
      </c>
      <c r="B41" s="48"/>
      <c r="C41" s="48"/>
      <c r="D41" s="48"/>
      <c r="E41" s="5"/>
    </row>
    <row r="42" spans="1:5" x14ac:dyDescent="0.25">
      <c r="B42" s="44" t="s">
        <v>19</v>
      </c>
      <c r="C42" s="44"/>
      <c r="D42" s="44"/>
      <c r="E42" s="6" t="s">
        <v>6</v>
      </c>
    </row>
    <row r="44" spans="1:5" x14ac:dyDescent="0.25">
      <c r="A44" s="2" t="s">
        <v>42</v>
      </c>
    </row>
    <row r="45" spans="1:5" x14ac:dyDescent="0.25">
      <c r="A45" s="14" t="s">
        <v>29</v>
      </c>
    </row>
    <row r="46" spans="1:5" x14ac:dyDescent="0.25">
      <c r="A46" s="2" t="s">
        <v>33</v>
      </c>
      <c r="B46" s="15">
        <f>'1кв'!B50</f>
        <v>-7541.0840000000026</v>
      </c>
    </row>
    <row r="47" spans="1:5" ht="17.25" customHeight="1" x14ac:dyDescent="0.25">
      <c r="A47" s="25" t="s">
        <v>66</v>
      </c>
      <c r="B47" s="16"/>
    </row>
    <row r="48" spans="1:5" x14ac:dyDescent="0.25">
      <c r="A48" s="2" t="s">
        <v>30</v>
      </c>
      <c r="B48" s="16">
        <v>42455.16</v>
      </c>
    </row>
    <row r="49" spans="1:2" ht="45" x14ac:dyDescent="0.25">
      <c r="A49" s="28" t="s">
        <v>54</v>
      </c>
      <c r="B49" s="16">
        <f>100*3</f>
        <v>300</v>
      </c>
    </row>
    <row r="50" spans="1:2" ht="30" x14ac:dyDescent="0.25">
      <c r="A50" s="25" t="s">
        <v>32</v>
      </c>
      <c r="B50" s="16">
        <f>E29</f>
        <v>46379.974000000002</v>
      </c>
    </row>
    <row r="51" spans="1:2" x14ac:dyDescent="0.25">
      <c r="A51" s="17" t="s">
        <v>31</v>
      </c>
      <c r="B51" s="18">
        <f>B46+B48+B49-B50</f>
        <v>-11165.898000000001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2:D42"/>
    <mergeCell ref="A20:E20"/>
    <mergeCell ref="A31:E31"/>
    <mergeCell ref="A32:E32"/>
    <mergeCell ref="A33:E33"/>
    <mergeCell ref="A34:E34"/>
    <mergeCell ref="A35:E35"/>
    <mergeCell ref="A36:E36"/>
    <mergeCell ref="A37:E37"/>
    <mergeCell ref="A38:D38"/>
    <mergeCell ref="B39:D39"/>
    <mergeCell ref="A41:D41"/>
  </mergeCells>
  <printOptions horizontalCentered="1"/>
  <pageMargins left="0.19685039370078741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view="pageBreakPreview" topLeftCell="A22" zoomScaleSheetLayoutView="100" workbookViewId="0">
      <selection activeCell="B49" sqref="B49"/>
    </sheetView>
  </sheetViews>
  <sheetFormatPr defaultColWidth="9.140625" defaultRowHeight="15" x14ac:dyDescent="0.25"/>
  <cols>
    <col min="1" max="1" width="32.285156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12" style="2" bestFit="1" customWidth="1"/>
    <col min="7" max="16384" width="9.140625" style="2"/>
  </cols>
  <sheetData>
    <row r="1" spans="1:5" ht="15.75" x14ac:dyDescent="0.25">
      <c r="A1" s="33" t="s">
        <v>11</v>
      </c>
      <c r="B1" s="33"/>
      <c r="C1" s="33"/>
      <c r="D1" s="33"/>
      <c r="E1" s="33"/>
    </row>
    <row r="2" spans="1:5" ht="36.75" customHeight="1" x14ac:dyDescent="0.25">
      <c r="A2" s="34" t="s">
        <v>12</v>
      </c>
      <c r="B2" s="35"/>
      <c r="C2" s="35"/>
      <c r="D2" s="35"/>
      <c r="E2" s="35"/>
    </row>
    <row r="3" spans="1:5" ht="15" customHeight="1" x14ac:dyDescent="0.25">
      <c r="A3" s="36" t="s">
        <v>58</v>
      </c>
      <c r="B3" s="36"/>
      <c r="C3" s="36"/>
      <c r="D3" s="36"/>
      <c r="E3" s="36"/>
    </row>
    <row r="4" spans="1:5" s="1" customFormat="1" ht="15.75" x14ac:dyDescent="0.25">
      <c r="A4" s="21" t="s">
        <v>13</v>
      </c>
      <c r="B4" s="4"/>
      <c r="C4" s="4"/>
      <c r="D4" s="37" t="s">
        <v>59</v>
      </c>
      <c r="E4" s="37"/>
    </row>
    <row r="5" spans="1:5" x14ac:dyDescent="0.25">
      <c r="A5" s="27"/>
      <c r="B5" s="4"/>
      <c r="C5" s="4"/>
      <c r="D5" s="4"/>
      <c r="E5" s="4"/>
    </row>
    <row r="6" spans="1:5" ht="15" customHeight="1" x14ac:dyDescent="0.25">
      <c r="A6" s="38" t="s">
        <v>0</v>
      </c>
      <c r="B6" s="38"/>
      <c r="C6" s="38"/>
      <c r="D6" s="38"/>
      <c r="E6" s="38"/>
    </row>
    <row r="7" spans="1:5" ht="17.25" customHeight="1" x14ac:dyDescent="0.25">
      <c r="A7" s="32" t="s">
        <v>40</v>
      </c>
      <c r="B7" s="32"/>
      <c r="C7" s="32"/>
      <c r="D7" s="32"/>
      <c r="E7" s="32"/>
    </row>
    <row r="8" spans="1:5" ht="17.25" customHeight="1" x14ac:dyDescent="0.25">
      <c r="A8" s="40" t="s">
        <v>1</v>
      </c>
      <c r="B8" s="40"/>
      <c r="C8" s="40"/>
      <c r="D8" s="40"/>
      <c r="E8" s="40"/>
    </row>
    <row r="9" spans="1:5" ht="14.25" customHeight="1" x14ac:dyDescent="0.25">
      <c r="A9" s="38" t="s">
        <v>36</v>
      </c>
      <c r="B9" s="38"/>
      <c r="C9" s="38"/>
      <c r="D9" s="38"/>
      <c r="E9" s="38"/>
    </row>
    <row r="10" spans="1:5" ht="22.5" customHeight="1" x14ac:dyDescent="0.25">
      <c r="A10" s="41" t="s">
        <v>14</v>
      </c>
      <c r="B10" s="42"/>
      <c r="C10" s="42"/>
      <c r="D10" s="42"/>
      <c r="E10" s="42"/>
    </row>
    <row r="11" spans="1:5" ht="34.5" customHeight="1" x14ac:dyDescent="0.25">
      <c r="A11" s="38" t="s">
        <v>38</v>
      </c>
      <c r="B11" s="38"/>
      <c r="C11" s="38"/>
      <c r="D11" s="38"/>
      <c r="E11" s="38"/>
    </row>
    <row r="12" spans="1:5" ht="18" customHeight="1" x14ac:dyDescent="0.25">
      <c r="A12" s="40" t="s">
        <v>15</v>
      </c>
      <c r="B12" s="43"/>
      <c r="C12" s="43"/>
      <c r="D12" s="43"/>
      <c r="E12" s="43"/>
    </row>
    <row r="13" spans="1:5" ht="15" customHeight="1" x14ac:dyDescent="0.25">
      <c r="A13" s="38" t="s">
        <v>24</v>
      </c>
      <c r="B13" s="38"/>
      <c r="C13" s="38"/>
      <c r="D13" s="38"/>
      <c r="E13" s="38"/>
    </row>
    <row r="14" spans="1:5" ht="15" customHeight="1" x14ac:dyDescent="0.25">
      <c r="A14" s="40" t="s">
        <v>2</v>
      </c>
      <c r="B14" s="43"/>
      <c r="C14" s="43"/>
      <c r="D14" s="43"/>
      <c r="E14" s="43"/>
    </row>
    <row r="15" spans="1:5" ht="18.75" customHeight="1" x14ac:dyDescent="0.25">
      <c r="A15" s="38" t="s">
        <v>47</v>
      </c>
      <c r="B15" s="38"/>
      <c r="C15" s="38"/>
      <c r="D15" s="38"/>
      <c r="E15" s="38"/>
    </row>
    <row r="16" spans="1:5" ht="20.25" customHeight="1" x14ac:dyDescent="0.25">
      <c r="A16" s="40" t="s">
        <v>16</v>
      </c>
      <c r="B16" s="43"/>
      <c r="C16" s="43"/>
      <c r="D16" s="43"/>
      <c r="E16" s="43"/>
    </row>
    <row r="17" spans="1:7" ht="36.75" customHeight="1" x14ac:dyDescent="0.25">
      <c r="A17" s="38" t="s">
        <v>17</v>
      </c>
      <c r="B17" s="38"/>
      <c r="C17" s="38"/>
      <c r="D17" s="38"/>
      <c r="E17" s="38"/>
    </row>
    <row r="18" spans="1:7" ht="58.9" customHeight="1" x14ac:dyDescent="0.25">
      <c r="A18" s="38" t="s">
        <v>39</v>
      </c>
      <c r="B18" s="38"/>
      <c r="C18" s="38"/>
      <c r="D18" s="38"/>
      <c r="E18" s="38"/>
    </row>
    <row r="19" spans="1:7" ht="35.25" customHeight="1" x14ac:dyDescent="0.25">
      <c r="A19" s="39" t="s">
        <v>43</v>
      </c>
      <c r="B19" s="39"/>
      <c r="C19" s="39"/>
      <c r="D19" s="39"/>
      <c r="E19" s="39"/>
    </row>
    <row r="20" spans="1:7" ht="19.5" customHeight="1" x14ac:dyDescent="0.25">
      <c r="A20" s="39"/>
      <c r="B20" s="39"/>
      <c r="C20" s="39"/>
      <c r="D20" s="39"/>
      <c r="E20" s="39"/>
      <c r="F20" s="2">
        <v>766.2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78.75" x14ac:dyDescent="0.25">
      <c r="A22" s="19" t="s">
        <v>34</v>
      </c>
      <c r="B22" s="9" t="s">
        <v>35</v>
      </c>
      <c r="C22" s="3" t="s">
        <v>4</v>
      </c>
      <c r="D22" s="3">
        <v>14.1</v>
      </c>
      <c r="E22" s="8">
        <f>D22*F20*G20</f>
        <v>32410.260000000002</v>
      </c>
    </row>
    <row r="23" spans="1:7" ht="38.25" x14ac:dyDescent="0.25">
      <c r="A23" s="7" t="s">
        <v>22</v>
      </c>
      <c r="B23" s="9" t="s">
        <v>23</v>
      </c>
      <c r="C23" s="3" t="s">
        <v>4</v>
      </c>
      <c r="D23" s="3">
        <v>0</v>
      </c>
      <c r="E23" s="8">
        <v>0</v>
      </c>
    </row>
    <row r="24" spans="1:7" ht="30" x14ac:dyDescent="0.25">
      <c r="A24" s="7" t="s">
        <v>41</v>
      </c>
      <c r="B24" s="9" t="s">
        <v>25</v>
      </c>
      <c r="C24" s="3" t="s">
        <v>4</v>
      </c>
      <c r="D24" s="3">
        <v>4.3600000000000003</v>
      </c>
      <c r="E24" s="8">
        <f>D24*F20*G20</f>
        <v>10021.896000000001</v>
      </c>
    </row>
    <row r="25" spans="1:7" x14ac:dyDescent="0.25">
      <c r="A25" s="7" t="s">
        <v>50</v>
      </c>
      <c r="B25" s="9" t="s">
        <v>60</v>
      </c>
      <c r="C25" s="3" t="s">
        <v>27</v>
      </c>
      <c r="D25" s="3"/>
      <c r="E25" s="8">
        <v>469.75</v>
      </c>
    </row>
    <row r="26" spans="1:7" x14ac:dyDescent="0.25">
      <c r="A26" s="20"/>
      <c r="B26" s="9"/>
      <c r="C26" s="3"/>
      <c r="D26" s="3"/>
      <c r="E26" s="8"/>
    </row>
    <row r="27" spans="1:7" ht="22.9" customHeight="1" x14ac:dyDescent="0.25">
      <c r="A27" s="10" t="s">
        <v>26</v>
      </c>
      <c r="B27" s="11"/>
      <c r="C27" s="12"/>
      <c r="D27" s="12"/>
      <c r="E27" s="13">
        <f>SUM(E22:E26)</f>
        <v>42901.906000000003</v>
      </c>
    </row>
    <row r="28" spans="1:7" ht="20.45" customHeight="1" x14ac:dyDescent="0.25"/>
    <row r="29" spans="1:7" ht="29.45" customHeight="1" x14ac:dyDescent="0.25">
      <c r="A29" s="45" t="s">
        <v>67</v>
      </c>
      <c r="B29" s="45"/>
      <c r="C29" s="45"/>
      <c r="D29" s="45"/>
      <c r="E29" s="45"/>
    </row>
    <row r="30" spans="1:7" ht="33" customHeight="1" x14ac:dyDescent="0.25">
      <c r="A30" s="38" t="s">
        <v>21</v>
      </c>
      <c r="B30" s="38"/>
      <c r="C30" s="38"/>
      <c r="D30" s="38"/>
      <c r="E30" s="38"/>
    </row>
    <row r="31" spans="1:7" x14ac:dyDescent="0.25">
      <c r="A31" s="38" t="s">
        <v>20</v>
      </c>
      <c r="B31" s="38"/>
      <c r="C31" s="38"/>
      <c r="D31" s="38"/>
      <c r="E31" s="38"/>
    </row>
    <row r="32" spans="1:7" x14ac:dyDescent="0.25">
      <c r="A32" s="38" t="s">
        <v>28</v>
      </c>
      <c r="B32" s="38"/>
      <c r="C32" s="38"/>
      <c r="D32" s="38"/>
      <c r="E32" s="38"/>
    </row>
    <row r="33" spans="1:5" x14ac:dyDescent="0.25">
      <c r="A33" s="38" t="s">
        <v>18</v>
      </c>
      <c r="B33" s="38"/>
      <c r="C33" s="38"/>
      <c r="D33" s="38"/>
      <c r="E33" s="38"/>
    </row>
    <row r="34" spans="1:5" x14ac:dyDescent="0.25">
      <c r="A34" s="46" t="s">
        <v>5</v>
      </c>
      <c r="B34" s="46"/>
      <c r="C34" s="46"/>
      <c r="D34" s="46"/>
      <c r="E34" s="46"/>
    </row>
    <row r="35" spans="1:5" x14ac:dyDescent="0.25">
      <c r="A35" s="38" t="s">
        <v>18</v>
      </c>
      <c r="B35" s="38"/>
      <c r="C35" s="38"/>
      <c r="D35" s="38"/>
      <c r="E35" s="38"/>
    </row>
    <row r="36" spans="1:5" x14ac:dyDescent="0.25">
      <c r="A36" s="47" t="s">
        <v>52</v>
      </c>
      <c r="B36" s="47"/>
      <c r="C36" s="47"/>
      <c r="D36" s="47"/>
      <c r="E36" s="5"/>
    </row>
    <row r="37" spans="1:5" x14ac:dyDescent="0.25">
      <c r="B37" s="44" t="s">
        <v>19</v>
      </c>
      <c r="C37" s="44"/>
      <c r="D37" s="44"/>
      <c r="E37" s="6" t="s">
        <v>6</v>
      </c>
    </row>
    <row r="38" spans="1:5" x14ac:dyDescent="0.25">
      <c r="A38" s="26"/>
      <c r="B38" s="26"/>
      <c r="C38" s="26"/>
      <c r="D38" s="26"/>
      <c r="E38" s="26"/>
    </row>
    <row r="39" spans="1:5" x14ac:dyDescent="0.25">
      <c r="A39" s="48" t="s">
        <v>37</v>
      </c>
      <c r="B39" s="48"/>
      <c r="C39" s="48"/>
      <c r="D39" s="48"/>
      <c r="E39" s="5"/>
    </row>
    <row r="40" spans="1:5" x14ac:dyDescent="0.25">
      <c r="B40" s="44" t="s">
        <v>19</v>
      </c>
      <c r="C40" s="44"/>
      <c r="D40" s="44"/>
      <c r="E40" s="6" t="s">
        <v>6</v>
      </c>
    </row>
    <row r="42" spans="1:5" x14ac:dyDescent="0.25">
      <c r="A42" s="2" t="s">
        <v>42</v>
      </c>
    </row>
    <row r="43" spans="1:5" x14ac:dyDescent="0.25">
      <c r="A43" s="14" t="s">
        <v>29</v>
      </c>
    </row>
    <row r="44" spans="1:5" x14ac:dyDescent="0.25">
      <c r="A44" s="2" t="s">
        <v>33</v>
      </c>
      <c r="B44" s="15">
        <f>'2кв'!B51</f>
        <v>-11165.898000000001</v>
      </c>
    </row>
    <row r="45" spans="1:5" ht="17.25" customHeight="1" x14ac:dyDescent="0.25">
      <c r="A45" s="25" t="s">
        <v>68</v>
      </c>
      <c r="B45" s="16"/>
    </row>
    <row r="46" spans="1:5" x14ac:dyDescent="0.25">
      <c r="A46" s="2" t="s">
        <v>30</v>
      </c>
      <c r="B46" s="16">
        <v>44341.26</v>
      </c>
    </row>
    <row r="47" spans="1:5" ht="45" x14ac:dyDescent="0.25">
      <c r="A47" s="28" t="s">
        <v>54</v>
      </c>
      <c r="B47" s="16">
        <f>100*3</f>
        <v>300</v>
      </c>
    </row>
    <row r="48" spans="1:5" ht="30" x14ac:dyDescent="0.25">
      <c r="A48" s="25" t="s">
        <v>32</v>
      </c>
      <c r="B48" s="16">
        <f>E27</f>
        <v>42901.906000000003</v>
      </c>
    </row>
    <row r="49" spans="1:2" x14ac:dyDescent="0.25">
      <c r="A49" s="17" t="s">
        <v>31</v>
      </c>
      <c r="B49" s="18">
        <f>B44+B46+B47-B48</f>
        <v>-9426.5440000000017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0:D40"/>
    <mergeCell ref="A20:E20"/>
    <mergeCell ref="A29:E29"/>
    <mergeCell ref="A30:E30"/>
    <mergeCell ref="A31:E31"/>
    <mergeCell ref="A32:E32"/>
    <mergeCell ref="A33:E33"/>
    <mergeCell ref="A34:E34"/>
    <mergeCell ref="A35:E35"/>
    <mergeCell ref="A36:D36"/>
    <mergeCell ref="B37:D37"/>
    <mergeCell ref="A39:D39"/>
  </mergeCells>
  <printOptions horizontalCentered="1"/>
  <pageMargins left="0.19685039370078741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abSelected="1" view="pageBreakPreview" topLeftCell="A38" zoomScaleSheetLayoutView="100" workbookViewId="0">
      <selection activeCell="A23" sqref="A23"/>
    </sheetView>
  </sheetViews>
  <sheetFormatPr defaultColWidth="9.140625" defaultRowHeight="15" x14ac:dyDescent="0.25"/>
  <cols>
    <col min="1" max="1" width="36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12" style="2" bestFit="1" customWidth="1"/>
    <col min="7" max="16384" width="9.140625" style="2"/>
  </cols>
  <sheetData>
    <row r="1" spans="1:5" ht="15.75" x14ac:dyDescent="0.25">
      <c r="A1" s="33" t="s">
        <v>11</v>
      </c>
      <c r="B1" s="33"/>
      <c r="C1" s="33"/>
      <c r="D1" s="33"/>
      <c r="E1" s="33"/>
    </row>
    <row r="2" spans="1:5" ht="36.75" customHeight="1" x14ac:dyDescent="0.25">
      <c r="A2" s="34" t="s">
        <v>12</v>
      </c>
      <c r="B2" s="35"/>
      <c r="C2" s="35"/>
      <c r="D2" s="35"/>
      <c r="E2" s="35"/>
    </row>
    <row r="3" spans="1:5" ht="15" customHeight="1" x14ac:dyDescent="0.25">
      <c r="A3" s="36" t="s">
        <v>92</v>
      </c>
      <c r="B3" s="36"/>
      <c r="C3" s="36"/>
      <c r="D3" s="36"/>
      <c r="E3" s="36"/>
    </row>
    <row r="4" spans="1:5" s="1" customFormat="1" ht="15.75" x14ac:dyDescent="0.25">
      <c r="A4" s="21" t="s">
        <v>13</v>
      </c>
      <c r="B4" s="4"/>
      <c r="C4" s="4"/>
      <c r="D4" s="82"/>
      <c r="E4" s="82" t="s">
        <v>93</v>
      </c>
    </row>
    <row r="5" spans="1:5" x14ac:dyDescent="0.25">
      <c r="A5" s="31"/>
      <c r="B5" s="4"/>
      <c r="C5" s="4"/>
      <c r="D5" s="4"/>
      <c r="E5" s="4"/>
    </row>
    <row r="6" spans="1:5" ht="15" customHeight="1" x14ac:dyDescent="0.25">
      <c r="A6" s="38" t="s">
        <v>0</v>
      </c>
      <c r="B6" s="38"/>
      <c r="C6" s="38"/>
      <c r="D6" s="38"/>
      <c r="E6" s="38"/>
    </row>
    <row r="7" spans="1:5" ht="17.25" customHeight="1" x14ac:dyDescent="0.25">
      <c r="A7" s="32" t="s">
        <v>40</v>
      </c>
      <c r="B7" s="32"/>
      <c r="C7" s="32"/>
      <c r="D7" s="32"/>
      <c r="E7" s="32"/>
    </row>
    <row r="8" spans="1:5" ht="17.25" customHeight="1" x14ac:dyDescent="0.25">
      <c r="A8" s="40" t="s">
        <v>1</v>
      </c>
      <c r="B8" s="40"/>
      <c r="C8" s="40"/>
      <c r="D8" s="40"/>
      <c r="E8" s="40"/>
    </row>
    <row r="9" spans="1:5" ht="14.25" customHeight="1" x14ac:dyDescent="0.25">
      <c r="A9" s="38" t="s">
        <v>36</v>
      </c>
      <c r="B9" s="38"/>
      <c r="C9" s="38"/>
      <c r="D9" s="38"/>
      <c r="E9" s="38"/>
    </row>
    <row r="10" spans="1:5" ht="22.5" customHeight="1" x14ac:dyDescent="0.25">
      <c r="A10" s="41" t="s">
        <v>14</v>
      </c>
      <c r="B10" s="42"/>
      <c r="C10" s="42"/>
      <c r="D10" s="42"/>
      <c r="E10" s="42"/>
    </row>
    <row r="11" spans="1:5" ht="34.5" customHeight="1" x14ac:dyDescent="0.25">
      <c r="A11" s="38" t="s">
        <v>38</v>
      </c>
      <c r="B11" s="38"/>
      <c r="C11" s="38"/>
      <c r="D11" s="38"/>
      <c r="E11" s="38"/>
    </row>
    <row r="12" spans="1:5" ht="18" customHeight="1" x14ac:dyDescent="0.25">
      <c r="A12" s="40" t="s">
        <v>15</v>
      </c>
      <c r="B12" s="43"/>
      <c r="C12" s="43"/>
      <c r="D12" s="43"/>
      <c r="E12" s="43"/>
    </row>
    <row r="13" spans="1:5" ht="15" customHeight="1" x14ac:dyDescent="0.25">
      <c r="A13" s="38" t="s">
        <v>24</v>
      </c>
      <c r="B13" s="38"/>
      <c r="C13" s="38"/>
      <c r="D13" s="38"/>
      <c r="E13" s="38"/>
    </row>
    <row r="14" spans="1:5" ht="15" customHeight="1" x14ac:dyDescent="0.25">
      <c r="A14" s="40" t="s">
        <v>2</v>
      </c>
      <c r="B14" s="43"/>
      <c r="C14" s="43"/>
      <c r="D14" s="43"/>
      <c r="E14" s="43"/>
    </row>
    <row r="15" spans="1:5" ht="18.75" customHeight="1" x14ac:dyDescent="0.25">
      <c r="A15" s="38" t="s">
        <v>47</v>
      </c>
      <c r="B15" s="38"/>
      <c r="C15" s="38"/>
      <c r="D15" s="38"/>
      <c r="E15" s="38"/>
    </row>
    <row r="16" spans="1:5" ht="20.25" customHeight="1" x14ac:dyDescent="0.25">
      <c r="A16" s="40" t="s">
        <v>16</v>
      </c>
      <c r="B16" s="43"/>
      <c r="C16" s="43"/>
      <c r="D16" s="43"/>
      <c r="E16" s="43"/>
    </row>
    <row r="17" spans="1:7" ht="36.75" customHeight="1" x14ac:dyDescent="0.25">
      <c r="A17" s="38" t="s">
        <v>17</v>
      </c>
      <c r="B17" s="38"/>
      <c r="C17" s="38"/>
      <c r="D17" s="38"/>
      <c r="E17" s="38"/>
    </row>
    <row r="18" spans="1:7" ht="58.9" customHeight="1" x14ac:dyDescent="0.25">
      <c r="A18" s="38" t="s">
        <v>39</v>
      </c>
      <c r="B18" s="38"/>
      <c r="C18" s="38"/>
      <c r="D18" s="38"/>
      <c r="E18" s="38"/>
    </row>
    <row r="19" spans="1:7" ht="35.25" customHeight="1" x14ac:dyDescent="0.25">
      <c r="A19" s="39" t="s">
        <v>43</v>
      </c>
      <c r="B19" s="39"/>
      <c r="C19" s="39"/>
      <c r="D19" s="39"/>
      <c r="E19" s="39"/>
    </row>
    <row r="20" spans="1:7" ht="19.5" customHeight="1" x14ac:dyDescent="0.25">
      <c r="A20" s="39"/>
      <c r="B20" s="39"/>
      <c r="C20" s="39"/>
      <c r="D20" s="39"/>
      <c r="E20" s="39"/>
      <c r="F20" s="2">
        <v>766.2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75" x14ac:dyDescent="0.25">
      <c r="A22" s="7" t="s">
        <v>34</v>
      </c>
      <c r="B22" s="9" t="s">
        <v>35</v>
      </c>
      <c r="C22" s="3" t="s">
        <v>4</v>
      </c>
      <c r="D22" s="3">
        <v>14.1</v>
      </c>
      <c r="E22" s="8">
        <f>D22*F20*G20</f>
        <v>32410.260000000002</v>
      </c>
    </row>
    <row r="23" spans="1:7" ht="38.25" x14ac:dyDescent="0.25">
      <c r="A23" s="7" t="s">
        <v>22</v>
      </c>
      <c r="B23" s="9" t="s">
        <v>23</v>
      </c>
      <c r="C23" s="3" t="s">
        <v>4</v>
      </c>
      <c r="D23" s="3">
        <v>0</v>
      </c>
      <c r="E23" s="8">
        <v>0</v>
      </c>
    </row>
    <row r="24" spans="1:7" x14ac:dyDescent="0.25">
      <c r="A24" s="7" t="s">
        <v>41</v>
      </c>
      <c r="B24" s="9" t="s">
        <v>25</v>
      </c>
      <c r="C24" s="3" t="s">
        <v>4</v>
      </c>
      <c r="D24" s="3">
        <v>4.3600000000000003</v>
      </c>
      <c r="E24" s="8">
        <f>D24*F20*G20</f>
        <v>10021.896000000001</v>
      </c>
    </row>
    <row r="25" spans="1:7" x14ac:dyDescent="0.25">
      <c r="A25" s="7" t="s">
        <v>50</v>
      </c>
      <c r="B25" s="9" t="s">
        <v>94</v>
      </c>
      <c r="C25" s="3" t="s">
        <v>27</v>
      </c>
      <c r="D25" s="3"/>
      <c r="E25" s="8">
        <v>150</v>
      </c>
    </row>
    <row r="26" spans="1:7" x14ac:dyDescent="0.25">
      <c r="A26" s="20"/>
      <c r="B26" s="9"/>
      <c r="C26" s="3"/>
      <c r="D26" s="3"/>
      <c r="E26" s="8"/>
    </row>
    <row r="27" spans="1:7" x14ac:dyDescent="0.25">
      <c r="A27" s="10" t="s">
        <v>26</v>
      </c>
      <c r="B27" s="11"/>
      <c r="C27" s="12"/>
      <c r="D27" s="12"/>
      <c r="E27" s="13">
        <f>SUM(E22:E26)</f>
        <v>42582.156000000003</v>
      </c>
    </row>
    <row r="29" spans="1:7" ht="29.45" customHeight="1" x14ac:dyDescent="0.25">
      <c r="A29" s="45" t="s">
        <v>95</v>
      </c>
      <c r="B29" s="45"/>
      <c r="C29" s="45"/>
      <c r="D29" s="45"/>
      <c r="E29" s="45"/>
    </row>
    <row r="30" spans="1:7" x14ac:dyDescent="0.25">
      <c r="A30" s="38" t="s">
        <v>21</v>
      </c>
      <c r="B30" s="38"/>
      <c r="C30" s="38"/>
      <c r="D30" s="38"/>
      <c r="E30" s="38"/>
    </row>
    <row r="31" spans="1:7" x14ac:dyDescent="0.25">
      <c r="A31" s="38" t="s">
        <v>20</v>
      </c>
      <c r="B31" s="38"/>
      <c r="C31" s="38"/>
      <c r="D31" s="38"/>
      <c r="E31" s="38"/>
    </row>
    <row r="32" spans="1:7" ht="30.75" customHeight="1" x14ac:dyDescent="0.25">
      <c r="A32" s="38" t="s">
        <v>28</v>
      </c>
      <c r="B32" s="38"/>
      <c r="C32" s="38"/>
      <c r="D32" s="38"/>
      <c r="E32" s="38"/>
    </row>
    <row r="33" spans="1:5" x14ac:dyDescent="0.25">
      <c r="A33" s="38" t="s">
        <v>18</v>
      </c>
      <c r="B33" s="38"/>
      <c r="C33" s="38"/>
      <c r="D33" s="38"/>
      <c r="E33" s="38"/>
    </row>
    <row r="34" spans="1:5" x14ac:dyDescent="0.25">
      <c r="A34" s="46" t="s">
        <v>5</v>
      </c>
      <c r="B34" s="46"/>
      <c r="C34" s="46"/>
      <c r="D34" s="46"/>
      <c r="E34" s="46"/>
    </row>
    <row r="35" spans="1:5" x14ac:dyDescent="0.25">
      <c r="A35" s="38" t="s">
        <v>18</v>
      </c>
      <c r="B35" s="38"/>
      <c r="C35" s="38"/>
      <c r="D35" s="38"/>
      <c r="E35" s="38"/>
    </row>
    <row r="36" spans="1:5" x14ac:dyDescent="0.25">
      <c r="A36" s="47" t="s">
        <v>52</v>
      </c>
      <c r="B36" s="47"/>
      <c r="C36" s="47"/>
      <c r="D36" s="47"/>
      <c r="E36" s="5"/>
    </row>
    <row r="37" spans="1:5" x14ac:dyDescent="0.25">
      <c r="B37" s="44" t="s">
        <v>19</v>
      </c>
      <c r="C37" s="44"/>
      <c r="D37" s="44"/>
      <c r="E37" s="6" t="s">
        <v>6</v>
      </c>
    </row>
    <row r="38" spans="1:5" x14ac:dyDescent="0.25">
      <c r="A38" s="30"/>
      <c r="B38" s="30"/>
      <c r="C38" s="30"/>
      <c r="D38" s="30"/>
      <c r="E38" s="30"/>
    </row>
    <row r="39" spans="1:5" x14ac:dyDescent="0.25">
      <c r="A39" s="48" t="s">
        <v>37</v>
      </c>
      <c r="B39" s="48"/>
      <c r="C39" s="48"/>
      <c r="D39" s="48"/>
      <c r="E39" s="5"/>
    </row>
    <row r="40" spans="1:5" x14ac:dyDescent="0.25">
      <c r="B40" s="44" t="s">
        <v>19</v>
      </c>
      <c r="C40" s="44"/>
      <c r="D40" s="44"/>
      <c r="E40" s="6" t="s">
        <v>6</v>
      </c>
    </row>
    <row r="42" spans="1:5" x14ac:dyDescent="0.25">
      <c r="A42" s="2" t="s">
        <v>42</v>
      </c>
    </row>
    <row r="43" spans="1:5" x14ac:dyDescent="0.25">
      <c r="A43" s="14" t="s">
        <v>29</v>
      </c>
    </row>
    <row r="44" spans="1:5" x14ac:dyDescent="0.25">
      <c r="A44" s="2" t="s">
        <v>33</v>
      </c>
      <c r="B44" s="15">
        <f>'3кв'!B49</f>
        <v>-9426.5440000000017</v>
      </c>
    </row>
    <row r="45" spans="1:5" ht="17.25" customHeight="1" x14ac:dyDescent="0.25">
      <c r="A45" s="29" t="s">
        <v>68</v>
      </c>
      <c r="B45" s="16"/>
    </row>
    <row r="46" spans="1:5" x14ac:dyDescent="0.25">
      <c r="A46" s="2" t="s">
        <v>30</v>
      </c>
      <c r="B46" s="16">
        <v>50095.839999999997</v>
      </c>
    </row>
    <row r="47" spans="1:5" ht="32.25" customHeight="1" x14ac:dyDescent="0.25">
      <c r="A47" s="28" t="s">
        <v>54</v>
      </c>
      <c r="B47" s="16">
        <f>100*3</f>
        <v>300</v>
      </c>
    </row>
    <row r="48" spans="1:5" ht="18" customHeight="1" x14ac:dyDescent="0.25">
      <c r="A48" s="29" t="s">
        <v>32</v>
      </c>
      <c r="B48" s="16">
        <f>E27</f>
        <v>42582.156000000003</v>
      </c>
    </row>
    <row r="49" spans="1:2" x14ac:dyDescent="0.25">
      <c r="A49" s="17" t="s">
        <v>31</v>
      </c>
      <c r="B49" s="18">
        <f>B44+B46+B47-B48</f>
        <v>-1612.8600000000079</v>
      </c>
    </row>
  </sheetData>
  <mergeCells count="29">
    <mergeCell ref="A34:E34"/>
    <mergeCell ref="A35:E35"/>
    <mergeCell ref="A36:D36"/>
    <mergeCell ref="B37:D37"/>
    <mergeCell ref="A39:D39"/>
    <mergeCell ref="B40:D40"/>
    <mergeCell ref="A20:E20"/>
    <mergeCell ref="A29:E29"/>
    <mergeCell ref="A30:E30"/>
    <mergeCell ref="A31:E31"/>
    <mergeCell ref="A32:E32"/>
    <mergeCell ref="A33:E33"/>
    <mergeCell ref="A14:E14"/>
    <mergeCell ref="A15:E15"/>
    <mergeCell ref="A16:E16"/>
    <mergeCell ref="A17:E17"/>
    <mergeCell ref="A18:E18"/>
    <mergeCell ref="A19:E19"/>
    <mergeCell ref="A8:E8"/>
    <mergeCell ref="A9:E9"/>
    <mergeCell ref="A10:E10"/>
    <mergeCell ref="A11:E11"/>
    <mergeCell ref="A12:E12"/>
    <mergeCell ref="A13:E13"/>
    <mergeCell ref="A1:E1"/>
    <mergeCell ref="A2:E2"/>
    <mergeCell ref="A3:E3"/>
    <mergeCell ref="A6:E6"/>
    <mergeCell ref="A7:E7"/>
  </mergeCells>
  <printOptions horizontalCentered="1"/>
  <pageMargins left="0.19685039370078741" right="0.31496062992125984" top="0.35433070866141736" bottom="0.35433070866141736" header="0.31496062992125984" footer="0.31496062992125984"/>
  <pageSetup paperSize="9"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view="pageBreakPreview" topLeftCell="A7" zoomScaleSheetLayoutView="100" workbookViewId="0">
      <selection activeCell="E15" sqref="E15"/>
    </sheetView>
  </sheetViews>
  <sheetFormatPr defaultRowHeight="15" x14ac:dyDescent="0.25"/>
  <cols>
    <col min="1" max="1" width="10.5703125" customWidth="1"/>
    <col min="2" max="2" width="54.28515625" customWidth="1"/>
    <col min="3" max="3" width="16.140625" customWidth="1"/>
    <col min="4" max="4" width="11.8554687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5" ht="15.75" x14ac:dyDescent="0.25">
      <c r="A1" s="49" t="s">
        <v>69</v>
      </c>
      <c r="B1" s="49"/>
      <c r="C1" s="49"/>
      <c r="D1" s="50"/>
    </row>
    <row r="2" spans="1:5" ht="15.75" x14ac:dyDescent="0.25">
      <c r="A2" s="51" t="s">
        <v>70</v>
      </c>
      <c r="B2" s="51"/>
      <c r="C2" s="51"/>
      <c r="D2" s="52"/>
    </row>
    <row r="3" spans="1:5" ht="15.75" x14ac:dyDescent="0.25">
      <c r="A3" s="51" t="s">
        <v>71</v>
      </c>
      <c r="B3" s="51"/>
      <c r="C3" s="51"/>
      <c r="D3" s="52"/>
    </row>
    <row r="4" spans="1:5" ht="15.75" x14ac:dyDescent="0.25">
      <c r="A4" s="49" t="s">
        <v>96</v>
      </c>
      <c r="B4" s="49"/>
      <c r="C4" s="49"/>
      <c r="D4" s="50"/>
    </row>
    <row r="5" spans="1:5" ht="15.75" x14ac:dyDescent="0.25">
      <c r="A5" s="53"/>
      <c r="B5" s="53"/>
      <c r="C5" s="53"/>
      <c r="D5" s="1"/>
    </row>
    <row r="6" spans="1:5" ht="15.75" x14ac:dyDescent="0.25">
      <c r="A6" s="52"/>
      <c r="B6" s="54" t="s">
        <v>72</v>
      </c>
      <c r="C6" s="55">
        <f>'1кв'!B45</f>
        <v>-5191.5600000000004</v>
      </c>
      <c r="D6" s="56"/>
    </row>
    <row r="7" spans="1:5" ht="15.75" x14ac:dyDescent="0.25">
      <c r="A7" s="57" t="s">
        <v>73</v>
      </c>
      <c r="B7" s="54" t="s">
        <v>97</v>
      </c>
      <c r="C7" s="55"/>
      <c r="D7" s="56"/>
    </row>
    <row r="8" spans="1:5" ht="15.75" x14ac:dyDescent="0.25">
      <c r="B8" s="59" t="s">
        <v>75</v>
      </c>
      <c r="C8" s="60">
        <f>'1кв'!B47+'2кв'!B48+'3кв'!B46+'4кв'!B46</f>
        <v>179347.42</v>
      </c>
      <c r="D8" s="61"/>
    </row>
    <row r="9" spans="1:5" ht="30" x14ac:dyDescent="0.25">
      <c r="B9" s="62" t="s">
        <v>54</v>
      </c>
      <c r="C9" s="60">
        <f>'1кв'!B48+'2кв'!B49+'3кв'!B47+'4кв'!B47</f>
        <v>1200</v>
      </c>
      <c r="D9" s="61"/>
    </row>
    <row r="10" spans="1:5" ht="15.75" x14ac:dyDescent="0.25">
      <c r="A10" s="63"/>
      <c r="B10" s="59" t="s">
        <v>76</v>
      </c>
      <c r="C10" s="64">
        <f>SUM(C8:C9)</f>
        <v>180547.42</v>
      </c>
      <c r="D10" s="56"/>
    </row>
    <row r="11" spans="1:5" ht="15.75" x14ac:dyDescent="0.25">
      <c r="A11" s="1"/>
      <c r="B11" s="65"/>
      <c r="C11" s="65"/>
      <c r="D11" s="66"/>
    </row>
    <row r="12" spans="1:5" ht="15.75" x14ac:dyDescent="0.25">
      <c r="A12" s="67" t="s">
        <v>77</v>
      </c>
      <c r="B12" s="19" t="s">
        <v>78</v>
      </c>
      <c r="C12" s="60">
        <f>'1кв'!E22+'2кв'!E22+'3кв'!E22+'4кв'!E22</f>
        <v>122699.26800000001</v>
      </c>
      <c r="D12" s="66"/>
    </row>
    <row r="13" spans="1:5" ht="15.75" x14ac:dyDescent="0.25">
      <c r="A13" s="67"/>
      <c r="B13" s="7" t="s">
        <v>22</v>
      </c>
      <c r="C13" s="60">
        <f>'1кв'!E23+'2кв'!E23+'3кв'!E23+'4кв'!E23</f>
        <v>0</v>
      </c>
      <c r="D13" s="66"/>
    </row>
    <row r="14" spans="1:5" ht="15.75" x14ac:dyDescent="0.25">
      <c r="A14" s="67"/>
      <c r="B14" s="7" t="s">
        <v>41</v>
      </c>
      <c r="C14" s="60">
        <f>'1кв'!E24+'2кв'!E24+'3кв'!E24+'4кв'!E24</f>
        <v>37972.872000000003</v>
      </c>
      <c r="D14" s="66"/>
    </row>
    <row r="15" spans="1:5" ht="15.75" x14ac:dyDescent="0.25">
      <c r="A15" s="1"/>
      <c r="B15" s="7" t="s">
        <v>79</v>
      </c>
      <c r="C15" s="60">
        <f>'1кв'!E25+'2кв'!E25+'3кв'!E25+'4кв'!E25</f>
        <v>5089.88</v>
      </c>
      <c r="D15" s="66"/>
      <c r="E15" s="68"/>
    </row>
    <row r="16" spans="1:5" ht="15.75" x14ac:dyDescent="0.25">
      <c r="A16" s="67"/>
      <c r="B16" s="69" t="s">
        <v>100</v>
      </c>
      <c r="C16" s="70">
        <f>'2кв'!E27</f>
        <v>1415.6999999999998</v>
      </c>
      <c r="D16" s="66"/>
    </row>
    <row r="17" spans="1:5" ht="15.75" x14ac:dyDescent="0.25">
      <c r="A17" s="67"/>
      <c r="B17" s="71" t="s">
        <v>80</v>
      </c>
      <c r="C17" s="70">
        <f>SUM(C19:C20)</f>
        <v>9791</v>
      </c>
      <c r="D17" s="66"/>
    </row>
    <row r="18" spans="1:5" ht="15.75" x14ac:dyDescent="0.25">
      <c r="A18" s="67"/>
      <c r="B18" s="58" t="s">
        <v>74</v>
      </c>
      <c r="C18" s="70"/>
      <c r="D18" s="66"/>
    </row>
    <row r="19" spans="1:5" ht="15.75" x14ac:dyDescent="0.25">
      <c r="A19" s="67"/>
      <c r="B19" s="20" t="s">
        <v>99</v>
      </c>
      <c r="C19" s="72">
        <f>'2кв'!E26</f>
        <v>3000.1</v>
      </c>
      <c r="D19" s="66"/>
    </row>
    <row r="20" spans="1:5" ht="15.75" x14ac:dyDescent="0.25">
      <c r="A20" s="67"/>
      <c r="B20" s="20" t="s">
        <v>98</v>
      </c>
      <c r="C20" s="72">
        <f>'1кв'!E26</f>
        <v>6790.9</v>
      </c>
      <c r="D20" s="66"/>
    </row>
    <row r="21" spans="1:5" ht="15.75" x14ac:dyDescent="0.25">
      <c r="A21" s="1"/>
      <c r="B21" s="73" t="s">
        <v>81</v>
      </c>
      <c r="C21" s="74">
        <f>SUM(C12:C17)</f>
        <v>176968.72000000003</v>
      </c>
      <c r="D21" s="66"/>
      <c r="E21" s="68"/>
    </row>
    <row r="22" spans="1:5" ht="15.75" x14ac:dyDescent="0.25">
      <c r="A22" s="1"/>
      <c r="B22" s="75" t="s">
        <v>82</v>
      </c>
      <c r="C22" s="76">
        <f>C6+C10-C21</f>
        <v>-1612.8600000000151</v>
      </c>
      <c r="D22" s="66"/>
    </row>
    <row r="23" spans="1:5" ht="15.75" x14ac:dyDescent="0.25">
      <c r="A23" s="1"/>
      <c r="B23" s="57"/>
      <c r="C23" s="57"/>
      <c r="D23" s="66"/>
    </row>
    <row r="24" spans="1:5" ht="15.75" x14ac:dyDescent="0.25">
      <c r="A24" s="1"/>
      <c r="B24" s="77" t="s">
        <v>83</v>
      </c>
      <c r="C24" s="77"/>
      <c r="D24" s="66"/>
    </row>
    <row r="25" spans="1:5" ht="15.75" x14ac:dyDescent="0.25">
      <c r="A25" s="1"/>
      <c r="B25" s="77" t="s">
        <v>84</v>
      </c>
      <c r="C25" s="78">
        <v>15306.1</v>
      </c>
      <c r="D25" s="66"/>
    </row>
    <row r="26" spans="1:5" ht="15.75" x14ac:dyDescent="0.25">
      <c r="A26" s="1"/>
      <c r="B26" s="79" t="s">
        <v>85</v>
      </c>
      <c r="C26" s="80">
        <v>15893.16</v>
      </c>
      <c r="D26" s="66"/>
    </row>
    <row r="27" spans="1:5" ht="15.75" x14ac:dyDescent="0.25">
      <c r="A27" s="1"/>
      <c r="B27" s="77" t="s">
        <v>86</v>
      </c>
      <c r="C27" s="81">
        <f>C26-C25</f>
        <v>587.05999999999949</v>
      </c>
      <c r="D27" s="66"/>
    </row>
    <row r="28" spans="1:5" ht="15.75" x14ac:dyDescent="0.25">
      <c r="A28" s="1"/>
      <c r="B28" s="57"/>
      <c r="C28" s="57"/>
      <c r="D28" s="66"/>
    </row>
    <row r="29" spans="1:5" ht="15.75" x14ac:dyDescent="0.25">
      <c r="A29" s="1"/>
      <c r="B29" s="57"/>
      <c r="C29" s="57"/>
      <c r="D29" s="66"/>
    </row>
    <row r="30" spans="1:5" ht="15.75" x14ac:dyDescent="0.25">
      <c r="A30" s="1"/>
      <c r="B30" s="57"/>
      <c r="C30" s="57"/>
      <c r="D30" s="66"/>
    </row>
    <row r="31" spans="1:5" ht="15.75" x14ac:dyDescent="0.25">
      <c r="A31" s="1" t="s">
        <v>87</v>
      </c>
      <c r="B31" s="57" t="s">
        <v>88</v>
      </c>
      <c r="C31" s="57"/>
      <c r="D31" s="66"/>
    </row>
    <row r="32" spans="1:5" ht="15.75" x14ac:dyDescent="0.25">
      <c r="A32" s="1"/>
      <c r="B32" s="57" t="s">
        <v>89</v>
      </c>
      <c r="C32" s="57"/>
      <c r="D32" s="66"/>
    </row>
    <row r="33" spans="1:4" ht="15.75" x14ac:dyDescent="0.25">
      <c r="A33" s="1"/>
      <c r="B33" s="57" t="s">
        <v>90</v>
      </c>
      <c r="C33" s="57"/>
      <c r="D33" s="66"/>
    </row>
    <row r="34" spans="1:4" ht="15.75" x14ac:dyDescent="0.25">
      <c r="A34" s="1"/>
      <c r="B34" s="57"/>
      <c r="C34" s="57"/>
      <c r="D34" s="66"/>
    </row>
    <row r="35" spans="1:4" ht="15.75" x14ac:dyDescent="0.25">
      <c r="A35" s="1"/>
      <c r="B35" s="57"/>
      <c r="C35" s="57"/>
      <c r="D35" s="66"/>
    </row>
    <row r="36" spans="1:4" ht="15.75" x14ac:dyDescent="0.25">
      <c r="A36" s="1"/>
      <c r="B36" s="57" t="s">
        <v>91</v>
      </c>
      <c r="C36" s="57"/>
      <c r="D36" s="66"/>
    </row>
    <row r="37" spans="1:4" ht="15.75" x14ac:dyDescent="0.25">
      <c r="A37" s="1"/>
      <c r="B37" s="57"/>
      <c r="C37" s="57"/>
      <c r="D37" s="66"/>
    </row>
    <row r="38" spans="1:4" ht="15.75" x14ac:dyDescent="0.25">
      <c r="A38" s="1"/>
      <c r="B38" s="57"/>
      <c r="C38" s="57"/>
      <c r="D38" s="66"/>
    </row>
  </sheetData>
  <mergeCells count="6">
    <mergeCell ref="A1:C1"/>
    <mergeCell ref="A2:C2"/>
    <mergeCell ref="A3:C3"/>
    <mergeCell ref="A4:C4"/>
    <mergeCell ref="A5:C5"/>
    <mergeCell ref="B11:C11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2024-02-15T12:43:47Z</dcterms:modified>
</cp:coreProperties>
</file>